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1315" windowHeight="11190"/>
  </bookViews>
  <sheets>
    <sheet name="6-5" sheetId="2" r:id="rId1"/>
    <sheet name="Tabelle1" sheetId="4" r:id="rId2"/>
  </sheets>
  <calcPr calcId="145621"/>
</workbook>
</file>

<file path=xl/calcChain.xml><?xml version="1.0" encoding="utf-8"?>
<calcChain xmlns="http://schemas.openxmlformats.org/spreadsheetml/2006/main">
  <c r="D16" i="2" l="1"/>
  <c r="E16" i="2"/>
  <c r="C16" i="2"/>
  <c r="E90" i="2" l="1"/>
  <c r="D90" i="2"/>
  <c r="C90" i="2"/>
  <c r="D75" i="2"/>
  <c r="E75" i="2"/>
  <c r="C75" i="2"/>
  <c r="D74" i="2"/>
  <c r="E74" i="2"/>
  <c r="C74" i="2"/>
  <c r="E29" i="2"/>
  <c r="C18" i="2" l="1"/>
  <c r="C43" i="2" s="1"/>
  <c r="E20" i="2"/>
  <c r="G51" i="2" s="1"/>
  <c r="D20" i="2"/>
  <c r="D21" i="2" s="1"/>
  <c r="C20" i="2"/>
  <c r="C21" i="2" s="1"/>
  <c r="E18" i="2"/>
  <c r="E19" i="2" s="1"/>
  <c r="D18" i="2"/>
  <c r="D19" i="2" s="1"/>
  <c r="E67" i="2"/>
  <c r="G58" i="2"/>
  <c r="C58" i="2"/>
  <c r="C56" i="2"/>
  <c r="E61" i="2" s="1"/>
  <c r="E49" i="2"/>
  <c r="E41" i="2"/>
  <c r="G43" i="2" l="1"/>
  <c r="C51" i="2"/>
  <c r="E21" i="2"/>
  <c r="E22" i="2" s="1"/>
  <c r="E58" i="2"/>
  <c r="E43" i="2"/>
  <c r="A58" i="2"/>
  <c r="C19" i="2"/>
  <c r="C22" i="2" s="1"/>
  <c r="E51" i="2"/>
  <c r="D22" i="2"/>
  <c r="C45" i="2" l="1"/>
  <c r="B80" i="2" s="1"/>
  <c r="C80" i="2" s="1"/>
  <c r="C53" i="2"/>
  <c r="B82" i="2" s="1"/>
  <c r="E82" i="2" s="1"/>
  <c r="E63" i="2"/>
  <c r="E69" i="2" s="1"/>
  <c r="C68" i="2" s="1"/>
  <c r="B85" i="2" s="1"/>
  <c r="D23" i="2"/>
  <c r="E24" i="2"/>
  <c r="C23" i="2"/>
  <c r="C24" i="2"/>
  <c r="D24" i="2"/>
  <c r="E23" i="2"/>
  <c r="E25" i="2" s="1"/>
  <c r="E30" i="2" s="1"/>
  <c r="E31" i="2" s="1"/>
  <c r="D82" i="2" l="1"/>
  <c r="C82" i="2"/>
  <c r="C83" i="2" s="1"/>
  <c r="C85" i="2" s="1"/>
  <c r="E80" i="2"/>
  <c r="E83" i="2" s="1"/>
  <c r="E85" i="2" s="1"/>
  <c r="D80" i="2"/>
  <c r="D25" i="2"/>
  <c r="D30" i="2" s="1"/>
  <c r="D31" i="2" s="1"/>
  <c r="C62" i="2"/>
  <c r="B84" i="2" s="1"/>
  <c r="C25" i="2"/>
  <c r="C30" i="2" s="1"/>
  <c r="C31" i="2" s="1"/>
  <c r="C84" i="2" l="1"/>
  <c r="C86" i="2" s="1"/>
  <c r="C91" i="2" s="1"/>
  <c r="C92" i="2" s="1"/>
  <c r="D83" i="2"/>
  <c r="D85" i="2" s="1"/>
  <c r="E84" i="2"/>
  <c r="E86" i="2" s="1"/>
  <c r="E91" i="2" s="1"/>
  <c r="E92" i="2" s="1"/>
  <c r="D84" i="2" l="1"/>
  <c r="D86" i="2" s="1"/>
  <c r="D91" i="2" s="1"/>
  <c r="D92" i="2" s="1"/>
</calcChain>
</file>

<file path=xl/sharedStrings.xml><?xml version="1.0" encoding="utf-8"?>
<sst xmlns="http://schemas.openxmlformats.org/spreadsheetml/2006/main" count="65" uniqueCount="43">
  <si>
    <t>Mengen</t>
  </si>
  <si>
    <t>Menge</t>
  </si>
  <si>
    <t>zu a)</t>
  </si>
  <si>
    <t>Materialeinzelkosten</t>
  </si>
  <si>
    <t>Mat.gem.kosten</t>
  </si>
  <si>
    <t>Fertigungseinzelkosten</t>
  </si>
  <si>
    <t>Fert.gem.kosten</t>
  </si>
  <si>
    <t>Herstellkosten</t>
  </si>
  <si>
    <t>Verwaltungsgem.kost</t>
  </si>
  <si>
    <t>Vertriebsgem.kost.</t>
  </si>
  <si>
    <t>kalkulierte Selbstkosten/ME</t>
  </si>
  <si>
    <t>zu b)</t>
  </si>
  <si>
    <t>Preis / ME</t>
  </si>
  <si>
    <t>kalkul. Selbstkosten / ME</t>
  </si>
  <si>
    <t>Stückgewinn</t>
  </si>
  <si>
    <t>zu c)</t>
  </si>
  <si>
    <t>Ermittlung der tatsächlichen Zuschlagssätze</t>
  </si>
  <si>
    <t>tatsächl. Gemeink.</t>
  </si>
  <si>
    <t>Materialgemeinkosten</t>
  </si>
  <si>
    <t>Fertigungsgemeinkosten</t>
  </si>
  <si>
    <t>Verwaltungsgemeinkosten</t>
  </si>
  <si>
    <t>Vertriebsgemeinkosten</t>
  </si>
  <si>
    <t>Materialgemeinkostenzuschl.</t>
  </si>
  <si>
    <t>+</t>
  </si>
  <si>
    <t>=</t>
  </si>
  <si>
    <t>Fertigungsgemeinkostenzuschl.</t>
  </si>
  <si>
    <t>Verwaltungsgemeinkostenzuschl.</t>
  </si>
  <si>
    <t>Materialgemeink.</t>
  </si>
  <si>
    <t>Fertigungseinzelk.</t>
  </si>
  <si>
    <t>Fertigungsgemeink</t>
  </si>
  <si>
    <t xml:space="preserve"> (HK)</t>
  </si>
  <si>
    <t>Vertriebsgemeinkostenzuschl.</t>
  </si>
  <si>
    <t>HK</t>
  </si>
  <si>
    <t xml:space="preserve"> Selbstkosten/ME</t>
  </si>
  <si>
    <t>zu d)</t>
  </si>
  <si>
    <t>Stückgewinn /Verl.</t>
  </si>
  <si>
    <t>Rennrad</t>
  </si>
  <si>
    <t>Mountainbike</t>
  </si>
  <si>
    <t>Hollandrad</t>
  </si>
  <si>
    <t>Mat-Einzelk.</t>
  </si>
  <si>
    <t>Fertigungseinz.</t>
  </si>
  <si>
    <t>Verkaufspreise</t>
  </si>
  <si>
    <t>Aufgabe 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</si>
</sst>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0"/>
      <name val="CG Times (WN)"/>
    </font>
    <font>
      <sz val="10"/>
      <color indexed="12"/>
      <name val="CG Times (WN)"/>
    </font>
    <font>
      <b/>
      <sz val="10"/>
      <color rgb="FFFF0000"/>
      <name val="CG Times (WN)"/>
    </font>
    <font>
      <sz val="10"/>
      <color indexed="10"/>
      <name val="CG Times (WN)"/>
    </font>
    <font>
      <sz val="10"/>
      <color indexed="56"/>
      <name val="CG Times (WN)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9" fontId="0" fillId="2" borderId="0" xfId="0" applyNumberFormat="1" applyFill="1"/>
    <xf numFmtId="0" fontId="0" fillId="0" borderId="1" xfId="0" applyBorder="1"/>
    <xf numFmtId="9" fontId="0" fillId="3" borderId="1" xfId="0" applyNumberFormat="1" applyFill="1" applyBorder="1"/>
    <xf numFmtId="2" fontId="0" fillId="0" borderId="1" xfId="0" applyNumberFormat="1" applyBorder="1"/>
    <xf numFmtId="0" fontId="1" fillId="0" borderId="0" xfId="0" applyFont="1"/>
    <xf numFmtId="2" fontId="1" fillId="0" borderId="0" xfId="0" applyNumberFormat="1" applyFont="1"/>
    <xf numFmtId="9" fontId="0" fillId="4" borderId="0" xfId="0" applyNumberFormat="1" applyFill="1"/>
    <xf numFmtId="9" fontId="0" fillId="4" borderId="1" xfId="0" applyNumberFormat="1" applyFill="1" applyBorder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4" fontId="0" fillId="0" borderId="0" xfId="0" applyNumberFormat="1"/>
    <xf numFmtId="2" fontId="0" fillId="0" borderId="0" xfId="0" applyNumberFormat="1" applyAlignment="1">
      <alignment horizontal="center"/>
    </xf>
    <xf numFmtId="10" fontId="1" fillId="0" borderId="0" xfId="0" applyNumberFormat="1" applyFont="1"/>
    <xf numFmtId="4" fontId="0" fillId="0" borderId="0" xfId="0" applyNumberFormat="1" applyAlignment="1">
      <alignment horizontal="center"/>
    </xf>
    <xf numFmtId="0" fontId="1" fillId="5" borderId="0" xfId="0" applyFont="1" applyFill="1" applyAlignment="1">
      <alignment horizontal="center"/>
    </xf>
    <xf numFmtId="10" fontId="4" fillId="0" borderId="1" xfId="0" applyNumberFormat="1" applyFont="1" applyBorder="1"/>
    <xf numFmtId="2" fontId="5" fillId="0" borderId="0" xfId="0" applyNumberFormat="1" applyFont="1"/>
    <xf numFmtId="0" fontId="0" fillId="0" borderId="2" xfId="0" applyBorder="1"/>
    <xf numFmtId="0" fontId="8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10" fontId="4" fillId="0" borderId="0" xfId="0" applyNumberFormat="1" applyFont="1"/>
    <xf numFmtId="0" fontId="1" fillId="5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41</xdr:row>
      <xdr:rowOff>76200</xdr:rowOff>
    </xdr:from>
    <xdr:to>
      <xdr:col>7</xdr:col>
      <xdr:colOff>9525</xdr:colOff>
      <xdr:row>41</xdr:row>
      <xdr:rowOff>76200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09750" y="6134100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49</xdr:row>
      <xdr:rowOff>66675</xdr:rowOff>
    </xdr:from>
    <xdr:to>
      <xdr:col>7</xdr:col>
      <xdr:colOff>9525</xdr:colOff>
      <xdr:row>49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809750" y="7648575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56</xdr:row>
      <xdr:rowOff>85725</xdr:rowOff>
    </xdr:from>
    <xdr:to>
      <xdr:col>7</xdr:col>
      <xdr:colOff>19050</xdr:colOff>
      <xdr:row>56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9001125"/>
          <a:ext cx="523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657225</xdr:colOff>
      <xdr:row>61</xdr:row>
      <xdr:rowOff>95250</xdr:rowOff>
    </xdr:from>
    <xdr:to>
      <xdr:col>5</xdr:col>
      <xdr:colOff>85725</xdr:colOff>
      <xdr:row>61</xdr:row>
      <xdr:rowOff>95250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3143250" y="9963150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514350</xdr:colOff>
      <xdr:row>67</xdr:row>
      <xdr:rowOff>57150</xdr:rowOff>
    </xdr:from>
    <xdr:to>
      <xdr:col>5</xdr:col>
      <xdr:colOff>352425</xdr:colOff>
      <xdr:row>67</xdr:row>
      <xdr:rowOff>57150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3000375" y="1163955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644071</xdr:colOff>
      <xdr:row>35</xdr:row>
      <xdr:rowOff>108857</xdr:rowOff>
    </xdr:from>
    <xdr:to>
      <xdr:col>4</xdr:col>
      <xdr:colOff>167822</xdr:colOff>
      <xdr:row>40</xdr:row>
      <xdr:rowOff>9072</xdr:rowOff>
    </xdr:to>
    <xdr:cxnSp macro="">
      <xdr:nvCxnSpPr>
        <xdr:cNvPr id="10" name="Gerade Verbindung mit Pfeil 9"/>
        <xdr:cNvCxnSpPr/>
      </xdr:nvCxnSpPr>
      <xdr:spPr bwMode="auto">
        <a:xfrm>
          <a:off x="2444296" y="5023757"/>
          <a:ext cx="895351" cy="85271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200"/>
  <sheetViews>
    <sheetView tabSelected="1" workbookViewId="0">
      <selection activeCell="A2" sqref="A2"/>
    </sheetView>
  </sheetViews>
  <sheetFormatPr baseColWidth="10" defaultRowHeight="15"/>
  <cols>
    <col min="1" max="1" width="24" customWidth="1"/>
    <col min="3" max="3" width="15.28515625" customWidth="1"/>
    <col min="4" max="4" width="17.28515625" customWidth="1"/>
    <col min="5" max="5" width="16.7109375" customWidth="1"/>
    <col min="9" max="9" width="11.7109375" bestFit="1" customWidth="1"/>
  </cols>
  <sheetData>
    <row r="2" spans="1:5">
      <c r="A2" s="22" t="s">
        <v>42</v>
      </c>
    </row>
    <row r="6" spans="1:5">
      <c r="C6" s="27" t="s">
        <v>36</v>
      </c>
      <c r="D6" s="27" t="s">
        <v>37</v>
      </c>
      <c r="E6" s="27" t="s">
        <v>38</v>
      </c>
    </row>
    <row r="7" spans="1:5" ht="18.75">
      <c r="A7" t="s">
        <v>0</v>
      </c>
      <c r="C7" s="21">
        <v>1000</v>
      </c>
      <c r="D7" s="21">
        <v>2500</v>
      </c>
      <c r="E7" s="21">
        <v>3000</v>
      </c>
    </row>
    <row r="9" spans="1:5">
      <c r="C9" t="s">
        <v>39</v>
      </c>
      <c r="D9" t="s">
        <v>40</v>
      </c>
      <c r="E9" t="s">
        <v>41</v>
      </c>
    </row>
    <row r="10" spans="1:5">
      <c r="A10" t="s">
        <v>36</v>
      </c>
      <c r="C10" s="20">
        <v>250</v>
      </c>
      <c r="D10" s="20">
        <v>230</v>
      </c>
      <c r="E10" s="20">
        <v>1100</v>
      </c>
    </row>
    <row r="11" spans="1:5">
      <c r="A11" t="s">
        <v>37</v>
      </c>
      <c r="C11" s="20">
        <v>260</v>
      </c>
      <c r="D11" s="20">
        <v>400</v>
      </c>
      <c r="E11" s="20">
        <v>1300</v>
      </c>
    </row>
    <row r="12" spans="1:5">
      <c r="A12" t="s">
        <v>38</v>
      </c>
      <c r="C12" s="20">
        <v>300</v>
      </c>
      <c r="D12" s="20">
        <v>270</v>
      </c>
      <c r="E12" s="20">
        <v>1300</v>
      </c>
    </row>
    <row r="13" spans="1:5">
      <c r="A13" s="23"/>
      <c r="B13" s="23"/>
      <c r="C13" s="23"/>
      <c r="D13" s="24"/>
    </row>
    <row r="14" spans="1:5">
      <c r="A14" s="23"/>
      <c r="B14" s="23"/>
      <c r="C14" s="23"/>
      <c r="D14" s="24"/>
    </row>
    <row r="15" spans="1:5">
      <c r="A15" s="23"/>
      <c r="B15" s="23"/>
      <c r="C15" s="23"/>
      <c r="D15" s="24"/>
    </row>
    <row r="16" spans="1:5">
      <c r="C16" s="27" t="str">
        <f>C6</f>
        <v>Rennrad</v>
      </c>
      <c r="D16" s="27" t="str">
        <f>D6</f>
        <v>Mountainbike</v>
      </c>
      <c r="E16" s="27" t="str">
        <f>E6</f>
        <v>Hollandrad</v>
      </c>
    </row>
    <row r="17" spans="1:5">
      <c r="A17" t="s">
        <v>2</v>
      </c>
      <c r="C17" s="1"/>
      <c r="D17" s="1"/>
      <c r="E17" s="1"/>
    </row>
    <row r="18" spans="1:5">
      <c r="A18" t="s">
        <v>3</v>
      </c>
      <c r="C18" s="1">
        <f>C10</f>
        <v>250</v>
      </c>
      <c r="D18" s="1">
        <f>C11</f>
        <v>260</v>
      </c>
      <c r="E18" s="1">
        <f>C12</f>
        <v>300</v>
      </c>
    </row>
    <row r="19" spans="1:5">
      <c r="A19" t="s">
        <v>4</v>
      </c>
      <c r="B19" s="2">
        <v>0.56000000000000005</v>
      </c>
      <c r="C19" s="1">
        <f>C18*$B$19</f>
        <v>140</v>
      </c>
      <c r="D19" s="1">
        <f>D18*$B$19</f>
        <v>145.60000000000002</v>
      </c>
      <c r="E19" s="1">
        <f>E18*$B$19</f>
        <v>168.00000000000003</v>
      </c>
    </row>
    <row r="20" spans="1:5">
      <c r="A20" t="s">
        <v>5</v>
      </c>
      <c r="C20" s="1">
        <f>D10</f>
        <v>230</v>
      </c>
      <c r="D20" s="1">
        <f>D11</f>
        <v>400</v>
      </c>
      <c r="E20" s="1">
        <f>D12</f>
        <v>270</v>
      </c>
    </row>
    <row r="21" spans="1:5">
      <c r="A21" s="3" t="s">
        <v>6</v>
      </c>
      <c r="B21" s="4">
        <v>0.6</v>
      </c>
      <c r="C21" s="5">
        <f>C20*$B$21</f>
        <v>138</v>
      </c>
      <c r="D21" s="5">
        <f>D20*$B$21</f>
        <v>240</v>
      </c>
      <c r="E21" s="5">
        <f>E20*$B$21</f>
        <v>162</v>
      </c>
    </row>
    <row r="22" spans="1:5">
      <c r="A22" s="6" t="s">
        <v>7</v>
      </c>
      <c r="C22" s="7">
        <f>SUM(C18:C21)</f>
        <v>758</v>
      </c>
      <c r="D22" s="7">
        <f>SUM(D18:D21)</f>
        <v>1045.5999999999999</v>
      </c>
      <c r="E22" s="7">
        <f>SUM(E18:E21)</f>
        <v>900</v>
      </c>
    </row>
    <row r="23" spans="1:5">
      <c r="A23" t="s">
        <v>8</v>
      </c>
      <c r="B23" s="8">
        <v>0.13</v>
      </c>
      <c r="C23" s="1">
        <f>C22*$B$23</f>
        <v>98.54</v>
      </c>
      <c r="D23" s="1">
        <f>D22*$B$23</f>
        <v>135.928</v>
      </c>
      <c r="E23" s="1">
        <f>E22*$B$23</f>
        <v>117</v>
      </c>
    </row>
    <row r="24" spans="1:5">
      <c r="A24" s="3" t="s">
        <v>9</v>
      </c>
      <c r="B24" s="9">
        <v>0.1</v>
      </c>
      <c r="C24" s="5">
        <f>C22*$B$24</f>
        <v>75.8</v>
      </c>
      <c r="D24" s="5">
        <f>D22*$B$24</f>
        <v>104.56</v>
      </c>
      <c r="E24" s="5">
        <f>E22*$B$24</f>
        <v>90</v>
      </c>
    </row>
    <row r="25" spans="1:5">
      <c r="A25" t="s">
        <v>10</v>
      </c>
      <c r="C25" s="1">
        <f>C22+C23+C24</f>
        <v>932.33999999999992</v>
      </c>
      <c r="D25" s="1">
        <f>D22+D23+D24</f>
        <v>1286.0879999999997</v>
      </c>
      <c r="E25" s="1">
        <f>E22+E23+E24</f>
        <v>1107</v>
      </c>
    </row>
    <row r="26" spans="1:5">
      <c r="C26" s="1"/>
      <c r="D26" s="1"/>
      <c r="E26" s="1"/>
    </row>
    <row r="27" spans="1:5">
      <c r="C27" s="1"/>
      <c r="D27" s="1"/>
      <c r="E27" s="1"/>
    </row>
    <row r="28" spans="1:5">
      <c r="A28" t="s">
        <v>11</v>
      </c>
      <c r="C28" s="1"/>
      <c r="D28" s="1"/>
      <c r="E28" s="1"/>
    </row>
    <row r="29" spans="1:5">
      <c r="A29" t="s">
        <v>12</v>
      </c>
      <c r="C29" s="1">
        <v>1100</v>
      </c>
      <c r="D29" s="1">
        <v>1300</v>
      </c>
      <c r="E29" s="1">
        <f>E12</f>
        <v>1300</v>
      </c>
    </row>
    <row r="30" spans="1:5">
      <c r="A30" s="3" t="s">
        <v>13</v>
      </c>
      <c r="B30" s="3"/>
      <c r="C30" s="5">
        <f>C25</f>
        <v>932.33999999999992</v>
      </c>
      <c r="D30" s="5">
        <f>D25</f>
        <v>1286.0879999999997</v>
      </c>
      <c r="E30" s="5">
        <f>E25</f>
        <v>1107</v>
      </c>
    </row>
    <row r="31" spans="1:5">
      <c r="A31" s="10" t="s">
        <v>14</v>
      </c>
      <c r="B31" s="10"/>
      <c r="C31" s="11">
        <f>C29-C30</f>
        <v>167.66000000000008</v>
      </c>
      <c r="D31" s="11">
        <f>D29-D30</f>
        <v>13.912000000000262</v>
      </c>
      <c r="E31" s="11">
        <f>E29-E30</f>
        <v>193</v>
      </c>
    </row>
    <row r="32" spans="1:5">
      <c r="C32" s="1"/>
      <c r="D32" s="1"/>
      <c r="E32" s="1"/>
    </row>
    <row r="33" spans="1:8">
      <c r="A33" t="s">
        <v>15</v>
      </c>
      <c r="C33" s="1"/>
      <c r="D33" s="1"/>
      <c r="E33" s="1"/>
    </row>
    <row r="34" spans="1:8">
      <c r="A34" t="s">
        <v>16</v>
      </c>
      <c r="C34" s="1"/>
      <c r="D34" s="1"/>
      <c r="E34" s="1"/>
    </row>
    <row r="35" spans="1:8">
      <c r="C35" s="12" t="s">
        <v>17</v>
      </c>
      <c r="D35" s="1"/>
      <c r="E35" s="1"/>
    </row>
    <row r="36" spans="1:8">
      <c r="A36" t="s">
        <v>18</v>
      </c>
      <c r="C36" s="13">
        <v>1116000</v>
      </c>
      <c r="D36" s="1"/>
      <c r="E36" s="1"/>
    </row>
    <row r="37" spans="1:8">
      <c r="A37" t="s">
        <v>19</v>
      </c>
      <c r="C37" s="13">
        <v>1122000</v>
      </c>
      <c r="D37" s="1"/>
      <c r="E37" s="1"/>
    </row>
    <row r="38" spans="1:8">
      <c r="A38" t="s">
        <v>20</v>
      </c>
      <c r="C38" s="13">
        <v>911700</v>
      </c>
      <c r="D38" s="1"/>
      <c r="E38" s="1"/>
    </row>
    <row r="39" spans="1:8">
      <c r="A39" t="s">
        <v>21</v>
      </c>
      <c r="C39" s="13">
        <v>668580</v>
      </c>
      <c r="D39" s="1"/>
      <c r="E39" s="1"/>
    </row>
    <row r="40" spans="1:8">
      <c r="C40" s="1"/>
      <c r="D40" s="1"/>
      <c r="E40" s="1"/>
    </row>
    <row r="41" spans="1:8">
      <c r="C41" s="1"/>
      <c r="E41" s="1">
        <f>C36</f>
        <v>1116000</v>
      </c>
    </row>
    <row r="42" spans="1:8">
      <c r="A42" t="s">
        <v>22</v>
      </c>
      <c r="C42" s="1"/>
      <c r="D42" s="1"/>
      <c r="E42" s="1"/>
    </row>
    <row r="43" spans="1:8">
      <c r="C43" s="13">
        <f>C18*C7</f>
        <v>250000</v>
      </c>
      <c r="D43" s="14" t="s">
        <v>23</v>
      </c>
      <c r="E43" s="13">
        <f>D18*D7</f>
        <v>650000</v>
      </c>
      <c r="F43" s="14" t="s">
        <v>23</v>
      </c>
      <c r="G43" s="13">
        <f>E18*E7</f>
        <v>900000</v>
      </c>
      <c r="H43" s="1"/>
    </row>
    <row r="44" spans="1:8">
      <c r="C44" s="1"/>
      <c r="D44" s="1"/>
      <c r="E44" s="1"/>
    </row>
    <row r="45" spans="1:8">
      <c r="B45" t="s">
        <v>24</v>
      </c>
      <c r="C45" s="15">
        <f>E41/(C43+E43+G43)</f>
        <v>0.62</v>
      </c>
      <c r="D45" s="1"/>
      <c r="E45" s="1"/>
    </row>
    <row r="46" spans="1:8">
      <c r="C46" s="1"/>
      <c r="D46" s="1"/>
      <c r="E46" s="1"/>
    </row>
    <row r="47" spans="1:8">
      <c r="C47" s="1"/>
      <c r="D47" s="1"/>
      <c r="E47" s="1"/>
    </row>
    <row r="48" spans="1:8">
      <c r="C48" s="1"/>
      <c r="D48" s="1"/>
      <c r="E48" s="1"/>
    </row>
    <row r="49" spans="1:8">
      <c r="A49" t="s">
        <v>25</v>
      </c>
      <c r="C49" s="1"/>
      <c r="D49" s="1"/>
      <c r="E49" s="1">
        <f>C37</f>
        <v>1122000</v>
      </c>
    </row>
    <row r="50" spans="1:8">
      <c r="C50" s="1"/>
      <c r="D50" s="1"/>
      <c r="E50" s="1"/>
    </row>
    <row r="51" spans="1:8">
      <c r="C51" s="1">
        <f>C20*C7</f>
        <v>230000</v>
      </c>
      <c r="D51" s="14" t="s">
        <v>23</v>
      </c>
      <c r="E51" s="1">
        <f>D20*D7</f>
        <v>1000000</v>
      </c>
      <c r="F51" s="14" t="s">
        <v>23</v>
      </c>
      <c r="G51">
        <f>E20*E7</f>
        <v>810000</v>
      </c>
      <c r="H51" s="1"/>
    </row>
    <row r="52" spans="1:8">
      <c r="C52" s="1"/>
      <c r="D52" s="1"/>
      <c r="E52" s="1"/>
    </row>
    <row r="53" spans="1:8">
      <c r="B53" t="s">
        <v>24</v>
      </c>
      <c r="C53" s="15">
        <f>E49/(C51+E51+G51)</f>
        <v>0.55000000000000004</v>
      </c>
      <c r="D53" s="1"/>
      <c r="E53" s="1"/>
    </row>
    <row r="54" spans="1:8">
      <c r="C54" s="1"/>
      <c r="D54" s="1"/>
      <c r="E54" s="1"/>
    </row>
    <row r="55" spans="1:8">
      <c r="A55" t="s">
        <v>26</v>
      </c>
      <c r="C55" s="1"/>
      <c r="D55" s="1"/>
      <c r="E55" s="1"/>
    </row>
    <row r="56" spans="1:8">
      <c r="A56" s="1"/>
      <c r="B56" s="1"/>
      <c r="C56" s="1">
        <f>C38</f>
        <v>911700</v>
      </c>
    </row>
    <row r="57" spans="1:8">
      <c r="A57" s="1"/>
      <c r="B57" s="1"/>
      <c r="C57" s="1"/>
    </row>
    <row r="58" spans="1:8">
      <c r="A58" s="13">
        <f>(C18*C7)+(D18*D7)+(E18*E7)</f>
        <v>1800000</v>
      </c>
      <c r="B58" s="16" t="s">
        <v>23</v>
      </c>
      <c r="C58" s="13">
        <f>C36</f>
        <v>1116000</v>
      </c>
      <c r="D58" s="16" t="s">
        <v>23</v>
      </c>
      <c r="E58" s="13">
        <f>C20*C7+D20*D7+E20*E7</f>
        <v>2040000</v>
      </c>
      <c r="F58" s="16" t="s">
        <v>23</v>
      </c>
      <c r="G58" s="13">
        <f>+C37</f>
        <v>1122000</v>
      </c>
    </row>
    <row r="59" spans="1:8">
      <c r="A59" t="s">
        <v>3</v>
      </c>
      <c r="C59" s="1" t="s">
        <v>27</v>
      </c>
      <c r="D59" s="1"/>
      <c r="E59" s="1" t="s">
        <v>28</v>
      </c>
      <c r="G59" t="s">
        <v>29</v>
      </c>
    </row>
    <row r="60" spans="1:8">
      <c r="D60" s="1"/>
      <c r="E60" s="1"/>
    </row>
    <row r="61" spans="1:8">
      <c r="C61" s="15"/>
      <c r="D61" s="1"/>
      <c r="E61" s="13">
        <f>C56</f>
        <v>911700</v>
      </c>
    </row>
    <row r="62" spans="1:8">
      <c r="C62" s="15">
        <f>E61/E63</f>
        <v>0.15</v>
      </c>
      <c r="D62" t="s">
        <v>24</v>
      </c>
      <c r="E62" s="1"/>
    </row>
    <row r="63" spans="1:8">
      <c r="C63" s="15"/>
      <c r="D63" s="1"/>
      <c r="E63" s="13">
        <f>A58+C58+E58+G58</f>
        <v>6078000</v>
      </c>
      <c r="F63" t="s">
        <v>30</v>
      </c>
    </row>
    <row r="64" spans="1:8">
      <c r="C64" s="15"/>
      <c r="D64" s="1"/>
      <c r="E64" s="1"/>
    </row>
    <row r="65" spans="1:8">
      <c r="C65" s="1"/>
      <c r="D65" s="1"/>
      <c r="E65" s="15"/>
    </row>
    <row r="66" spans="1:8">
      <c r="A66" t="s">
        <v>31</v>
      </c>
      <c r="C66" s="1"/>
      <c r="D66" s="1"/>
      <c r="E66" s="1"/>
    </row>
    <row r="67" spans="1:8">
      <c r="C67" s="1"/>
      <c r="D67" s="1"/>
      <c r="E67" s="13">
        <f>C39</f>
        <v>668580</v>
      </c>
    </row>
    <row r="68" spans="1:8">
      <c r="C68" s="15">
        <f>E67/(C69+E69+G69+I69)</f>
        <v>0.11</v>
      </c>
      <c r="D68" t="s">
        <v>24</v>
      </c>
      <c r="E68" s="1"/>
    </row>
    <row r="69" spans="1:8">
      <c r="C69" s="1"/>
      <c r="D69" s="14"/>
      <c r="E69" s="13">
        <f>E63</f>
        <v>6078000</v>
      </c>
      <c r="F69" s="14"/>
      <c r="H69" s="14"/>
    </row>
    <row r="70" spans="1:8">
      <c r="C70" s="1"/>
      <c r="D70" s="1"/>
      <c r="E70" s="1"/>
    </row>
    <row r="71" spans="1:8">
      <c r="D71" s="1"/>
      <c r="E71" s="1"/>
    </row>
    <row r="72" spans="1:8">
      <c r="C72" s="1"/>
      <c r="D72" s="1"/>
      <c r="E72" s="1"/>
    </row>
    <row r="73" spans="1:8">
      <c r="C73" s="1"/>
      <c r="D73" s="1"/>
      <c r="E73" s="1"/>
    </row>
    <row r="74" spans="1:8">
      <c r="C74" s="17" t="str">
        <f>C6</f>
        <v>Rennrad</v>
      </c>
      <c r="D74" s="17" t="str">
        <f>D6</f>
        <v>Mountainbike</v>
      </c>
      <c r="E74" s="17" t="str">
        <f>E6</f>
        <v>Hollandrad</v>
      </c>
    </row>
    <row r="75" spans="1:8">
      <c r="A75" t="s">
        <v>1</v>
      </c>
      <c r="C75">
        <f>C7</f>
        <v>1000</v>
      </c>
      <c r="D75">
        <f>D7</f>
        <v>2500</v>
      </c>
      <c r="E75">
        <f>E7</f>
        <v>3000</v>
      </c>
    </row>
    <row r="78" spans="1:8">
      <c r="A78" t="s">
        <v>15</v>
      </c>
      <c r="C78" s="1"/>
      <c r="D78" s="1"/>
      <c r="E78" s="1"/>
    </row>
    <row r="79" spans="1:8">
      <c r="A79" t="s">
        <v>3</v>
      </c>
      <c r="C79" s="1">
        <v>250</v>
      </c>
      <c r="D79" s="1">
        <v>260</v>
      </c>
      <c r="E79" s="1">
        <v>300</v>
      </c>
    </row>
    <row r="80" spans="1:8">
      <c r="A80" t="s">
        <v>4</v>
      </c>
      <c r="B80" s="26">
        <f>C45</f>
        <v>0.62</v>
      </c>
      <c r="C80" s="1">
        <f>C79*$B$80</f>
        <v>155</v>
      </c>
      <c r="D80" s="1">
        <f>D79*$B$80</f>
        <v>161.19999999999999</v>
      </c>
      <c r="E80" s="1">
        <f>E79*$B$80</f>
        <v>186</v>
      </c>
    </row>
    <row r="81" spans="1:5">
      <c r="A81" t="s">
        <v>5</v>
      </c>
      <c r="B81" s="25"/>
      <c r="C81" s="1">
        <v>230</v>
      </c>
      <c r="D81" s="1">
        <v>400</v>
      </c>
      <c r="E81" s="1">
        <v>270</v>
      </c>
    </row>
    <row r="82" spans="1:5">
      <c r="A82" s="3" t="s">
        <v>6</v>
      </c>
      <c r="B82" s="18">
        <f>C53</f>
        <v>0.55000000000000004</v>
      </c>
      <c r="C82" s="5">
        <f>C81*$B$82</f>
        <v>126.50000000000001</v>
      </c>
      <c r="D82" s="5">
        <f>D81*$B$82</f>
        <v>220.00000000000003</v>
      </c>
      <c r="E82" s="5">
        <f>E81*$B$82</f>
        <v>148.5</v>
      </c>
    </row>
    <row r="83" spans="1:5">
      <c r="A83" t="s">
        <v>32</v>
      </c>
      <c r="C83" s="1">
        <f>SUM(C79:C82)</f>
        <v>761.5</v>
      </c>
      <c r="D83" s="1">
        <f>SUM(D79:D82)</f>
        <v>1041.2</v>
      </c>
      <c r="E83" s="1">
        <f>SUM(E79:E82)</f>
        <v>904.5</v>
      </c>
    </row>
    <row r="84" spans="1:5">
      <c r="A84" t="s">
        <v>8</v>
      </c>
      <c r="B84" s="26">
        <f>C62</f>
        <v>0.15</v>
      </c>
      <c r="C84" s="1">
        <f>C83*$B$84</f>
        <v>114.22499999999999</v>
      </c>
      <c r="D84" s="1">
        <f>D83*$B$84</f>
        <v>156.18</v>
      </c>
      <c r="E84" s="1">
        <f>E83*$B$84</f>
        <v>135.67499999999998</v>
      </c>
    </row>
    <row r="85" spans="1:5">
      <c r="A85" s="3" t="s">
        <v>9</v>
      </c>
      <c r="B85" s="18">
        <f>C68</f>
        <v>0.11</v>
      </c>
      <c r="C85" s="5">
        <f>C83*$B$85</f>
        <v>83.765000000000001</v>
      </c>
      <c r="D85" s="5">
        <f>D83*$B$85</f>
        <v>114.53200000000001</v>
      </c>
      <c r="E85" s="5">
        <f>E83*$B$85</f>
        <v>99.495000000000005</v>
      </c>
    </row>
    <row r="86" spans="1:5">
      <c r="A86" t="s">
        <v>33</v>
      </c>
      <c r="C86" s="7">
        <f>C83+C84+C85</f>
        <v>959.49</v>
      </c>
      <c r="D86" s="7">
        <f>D83+D84+D85</f>
        <v>1311.912</v>
      </c>
      <c r="E86" s="7">
        <f>E83+E84+E85</f>
        <v>1139.67</v>
      </c>
    </row>
    <row r="87" spans="1:5">
      <c r="C87" s="1"/>
      <c r="D87" s="1"/>
      <c r="E87" s="1"/>
    </row>
    <row r="89" spans="1:5">
      <c r="A89" t="s">
        <v>34</v>
      </c>
      <c r="C89" s="1"/>
      <c r="D89" s="1"/>
      <c r="E89" s="1"/>
    </row>
    <row r="90" spans="1:5">
      <c r="A90" t="s">
        <v>12</v>
      </c>
      <c r="C90" s="1">
        <f>E10</f>
        <v>1100</v>
      </c>
      <c r="D90" s="1">
        <f>E11</f>
        <v>1300</v>
      </c>
      <c r="E90" s="1">
        <f>E12</f>
        <v>1300</v>
      </c>
    </row>
    <row r="91" spans="1:5">
      <c r="A91" s="3" t="s">
        <v>13</v>
      </c>
      <c r="B91" s="3"/>
      <c r="C91" s="5">
        <f>C86</f>
        <v>959.49</v>
      </c>
      <c r="D91" s="5">
        <f>D86</f>
        <v>1311.912</v>
      </c>
      <c r="E91" s="5">
        <f>E86</f>
        <v>1139.67</v>
      </c>
    </row>
    <row r="92" spans="1:5">
      <c r="A92" t="s">
        <v>35</v>
      </c>
      <c r="C92" s="19">
        <f>C90-C91</f>
        <v>140.51</v>
      </c>
      <c r="D92" s="19">
        <f>D90-D91</f>
        <v>-11.912000000000035</v>
      </c>
      <c r="E92" s="19">
        <f>E90-E91</f>
        <v>160.32999999999993</v>
      </c>
    </row>
    <row r="93" spans="1:5">
      <c r="C93" s="1"/>
      <c r="D93" s="1"/>
      <c r="E93" s="1"/>
    </row>
    <row r="94" spans="1:5">
      <c r="C94" s="1"/>
      <c r="D94" s="1"/>
      <c r="E94" s="1"/>
    </row>
    <row r="95" spans="1:5">
      <c r="C95" s="1"/>
      <c r="D95" s="1"/>
      <c r="E95" s="1"/>
    </row>
    <row r="96" spans="1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6-5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Schulte</dc:creator>
  <cp:lastModifiedBy>Gerd Schulte</cp:lastModifiedBy>
  <dcterms:created xsi:type="dcterms:W3CDTF">2017-11-29T10:08:05Z</dcterms:created>
  <dcterms:modified xsi:type="dcterms:W3CDTF">2018-04-27T20:21:44Z</dcterms:modified>
</cp:coreProperties>
</file>