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60" windowWidth="9090" windowHeight="4275"/>
  </bookViews>
  <sheets>
    <sheet name="Aufg 6-6" sheetId="4" r:id="rId1"/>
  </sheets>
  <calcPr calcId="145621"/>
</workbook>
</file>

<file path=xl/calcChain.xml><?xml version="1.0" encoding="utf-8"?>
<calcChain xmlns="http://schemas.openxmlformats.org/spreadsheetml/2006/main">
  <c r="A104" i="4" l="1"/>
  <c r="A102" i="4"/>
  <c r="D105" i="4"/>
  <c r="C63" i="4"/>
  <c r="E13" i="4"/>
  <c r="E12" i="4" l="1"/>
  <c r="E34" i="4" s="1"/>
  <c r="E35" i="4" s="1"/>
  <c r="E23" i="4"/>
  <c r="E26" i="4" s="1"/>
  <c r="E27" i="4" s="1"/>
  <c r="A81" i="4"/>
  <c r="D74" i="4"/>
  <c r="A103" i="4"/>
  <c r="A101" i="4"/>
  <c r="A100" i="4"/>
  <c r="A99" i="4"/>
  <c r="E63" i="4" l="1"/>
  <c r="E92" i="4"/>
  <c r="E37" i="4"/>
  <c r="D99" i="4" s="1"/>
  <c r="E66" i="4"/>
  <c r="D103" i="4" s="1"/>
  <c r="E45" i="4"/>
  <c r="E57" i="4"/>
  <c r="D101" i="4" s="1"/>
  <c r="E76" i="4"/>
  <c r="D102" i="4" s="1"/>
  <c r="A83" i="4"/>
  <c r="E83" i="4" s="1"/>
  <c r="E86" i="4" s="1"/>
  <c r="D104" i="4" s="1"/>
  <c r="E46" i="4" l="1"/>
  <c r="E48" i="4" l="1"/>
  <c r="D100" i="4" s="1"/>
  <c r="D106" i="4" s="1"/>
</calcChain>
</file>

<file path=xl/sharedStrings.xml><?xml version="1.0" encoding="utf-8"?>
<sst xmlns="http://schemas.openxmlformats.org/spreadsheetml/2006/main" count="68" uniqueCount="61">
  <si>
    <t>Maschinenstundensatzrechnung</t>
  </si>
  <si>
    <t>Erreichbare Maschinenstunden bei Einschichtbetrieb</t>
  </si>
  <si>
    <t>Wochenstunden.</t>
  </si>
  <si>
    <t>Fabrikarbeitswochen</t>
  </si>
  <si>
    <t>Wochen</t>
  </si>
  <si>
    <t>Stunden</t>
  </si>
  <si>
    <t xml:space="preserve"> ./. Erfahrungssatz Ausfallzeiten wg. Urlaub, Strörung, </t>
  </si>
  <si>
    <t xml:space="preserve">   Krankheit Mitarbeiter, Instandhaltung</t>
  </si>
  <si>
    <t>erreichbare Stunden</t>
  </si>
  <si>
    <t>1. Schritt</t>
  </si>
  <si>
    <t>2. Schritt</t>
  </si>
  <si>
    <t>Anschaffungswert</t>
  </si>
  <si>
    <t>Nutzungsdauer</t>
  </si>
  <si>
    <t>Jahre</t>
  </si>
  <si>
    <t xml:space="preserve"> =&gt;</t>
  </si>
  <si>
    <t>Wiederbeschaffungswert</t>
  </si>
  <si>
    <t>jährliche Abschreibung</t>
  </si>
  <si>
    <t>Abschreibungen je Maschinenstunde</t>
  </si>
  <si>
    <t>3. Schritt</t>
  </si>
  <si>
    <t>Kalkulatorische Abschreibung</t>
  </si>
  <si>
    <t>Kalkulatorische Zinsen</t>
  </si>
  <si>
    <t>Hälfte des Wiederbeschaffungswertes</t>
  </si>
  <si>
    <t>Kalkulatorischer Zinssatz</t>
  </si>
  <si>
    <t>Kalkulatorische Zinsen je Maschinenstunde</t>
  </si>
  <si>
    <t>Instandhaltungskosten</t>
  </si>
  <si>
    <t>Instandhalungskosten / Maschinenstunde</t>
  </si>
  <si>
    <t>4. Schritt</t>
  </si>
  <si>
    <t>5. Schritt</t>
  </si>
  <si>
    <t>Raumkosten</t>
  </si>
  <si>
    <t>beanspruchte Fläche durch die Maschine</t>
  </si>
  <si>
    <t>qm</t>
  </si>
  <si>
    <t>Verrechnungssatz je qm im Monat</t>
  </si>
  <si>
    <t>Raumkosten im Jahr</t>
  </si>
  <si>
    <t>Raumkosten / Maschinenstunde</t>
  </si>
  <si>
    <t>Ernergiekosten</t>
  </si>
  <si>
    <t>Preis je Kilowattstunde</t>
  </si>
  <si>
    <t>6. Schritt</t>
  </si>
  <si>
    <t>Werkzeugkosten</t>
  </si>
  <si>
    <t>Errechnung der gesamten Maschinenstunden pro Periode</t>
  </si>
  <si>
    <t>Betrachtetes Jahr</t>
  </si>
  <si>
    <t>Maschinenstundensatz</t>
  </si>
  <si>
    <t>EUR</t>
  </si>
  <si>
    <t>Berechnung des Wiederbeschaffungswertes</t>
  </si>
  <si>
    <t>Stunden Wechsel des Werkzeugs</t>
  </si>
  <si>
    <t>im Jahr</t>
  </si>
  <si>
    <t xml:space="preserve">   *</t>
  </si>
  <si>
    <t xml:space="preserve">  =</t>
  </si>
  <si>
    <t>Zählergebühr pro Std.</t>
  </si>
  <si>
    <t>Zählergeb. Pro Monat =&gt;</t>
  </si>
  <si>
    <t>für gesamte Laufzeit =</t>
  </si>
  <si>
    <t>erwartete Instandhaltungskosten pro Jahr =</t>
  </si>
  <si>
    <t>Energiekosten  pro Stunde</t>
  </si>
  <si>
    <t>Versicherungskosten je Stunde</t>
  </si>
  <si>
    <t xml:space="preserve"> pro Stunde</t>
  </si>
  <si>
    <t>Index der Maschinenpreise Anschaffungsjahr</t>
  </si>
  <si>
    <t>Kalkulatorische Zinsen, Durchschnittsmethode</t>
  </si>
  <si>
    <t>bezogen auf ein  Jahr</t>
  </si>
  <si>
    <t>Werkzeugkosten / Maschinenstunde</t>
  </si>
  <si>
    <t>Versichrungskosten</t>
  </si>
  <si>
    <t>Versicherungskosten / Maschinenstunde</t>
  </si>
  <si>
    <t>Aufg. 6-6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</si>
</sst>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9" fontId="0" fillId="0" borderId="0" xfId="0" applyNumberFormat="1"/>
    <xf numFmtId="0" fontId="0" fillId="0" borderId="1" xfId="0" applyBorder="1"/>
    <xf numFmtId="0" fontId="2" fillId="0" borderId="0" xfId="0" applyFont="1"/>
    <xf numFmtId="2" fontId="0" fillId="0" borderId="0" xfId="0" applyNumberForma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0" borderId="0" xfId="0" applyFont="1"/>
    <xf numFmtId="9" fontId="5" fillId="0" borderId="1" xfId="0" applyNumberFormat="1" applyFont="1" applyBorder="1"/>
    <xf numFmtId="9" fontId="4" fillId="0" borderId="0" xfId="0" applyNumberFormat="1" applyFont="1"/>
    <xf numFmtId="4" fontId="0" fillId="0" borderId="0" xfId="0" applyNumberFormat="1"/>
    <xf numFmtId="2" fontId="6" fillId="2" borderId="4" xfId="0" applyNumberFormat="1" applyFont="1" applyFill="1" applyBorder="1"/>
    <xf numFmtId="0" fontId="2" fillId="3" borderId="0" xfId="0" applyFont="1" applyFill="1"/>
    <xf numFmtId="2" fontId="7" fillId="0" borderId="0" xfId="0" applyNumberFormat="1" applyFont="1"/>
    <xf numFmtId="4" fontId="0" fillId="3" borderId="0" xfId="0" applyNumberFormat="1" applyFill="1"/>
    <xf numFmtId="0" fontId="1" fillId="0" borderId="0" xfId="0" applyFont="1"/>
    <xf numFmtId="2" fontId="7" fillId="3" borderId="0" xfId="0" applyNumberFormat="1" applyFont="1" applyFill="1"/>
    <xf numFmtId="0" fontId="1" fillId="0" borderId="2" xfId="0" applyFont="1" applyBorder="1"/>
    <xf numFmtId="0" fontId="1" fillId="0" borderId="1" xfId="0" applyFont="1" applyBorder="1"/>
    <xf numFmtId="2" fontId="0" fillId="0" borderId="1" xfId="0" applyNumberFormat="1" applyBorder="1"/>
    <xf numFmtId="2" fontId="3" fillId="0" borderId="0" xfId="0" applyNumberFormat="1" applyFont="1"/>
    <xf numFmtId="0" fontId="9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06"/>
  <sheetViews>
    <sheetView tabSelected="1" zoomScale="110" zoomScaleNormal="110" workbookViewId="0">
      <selection activeCell="A8" sqref="A8"/>
    </sheetView>
  </sheetViews>
  <sheetFormatPr baseColWidth="10" defaultColWidth="11.42578125" defaultRowHeight="12.75" x14ac:dyDescent="0.2"/>
  <cols>
    <col min="2" max="2" width="19.28515625" customWidth="1"/>
    <col min="3" max="3" width="8.140625" customWidth="1"/>
    <col min="5" max="5" width="12.5703125" bestFit="1" customWidth="1"/>
  </cols>
  <sheetData>
    <row r="1" spans="1:5" x14ac:dyDescent="0.2">
      <c r="A1" s="16" t="s">
        <v>60</v>
      </c>
    </row>
    <row r="2" spans="1:5" ht="15.75" x14ac:dyDescent="0.25">
      <c r="A2" s="5" t="s">
        <v>0</v>
      </c>
    </row>
    <row r="3" spans="1:5" ht="15.75" x14ac:dyDescent="0.25">
      <c r="A3" s="5"/>
    </row>
    <row r="4" spans="1:5" x14ac:dyDescent="0.2">
      <c r="A4" s="3" t="s">
        <v>9</v>
      </c>
    </row>
    <row r="5" spans="1:5" x14ac:dyDescent="0.2">
      <c r="A5" s="3" t="s">
        <v>42</v>
      </c>
    </row>
    <row r="6" spans="1:5" x14ac:dyDescent="0.2">
      <c r="A6" t="s">
        <v>11</v>
      </c>
      <c r="E6" s="11">
        <v>80000</v>
      </c>
    </row>
    <row r="7" spans="1:5" x14ac:dyDescent="0.2">
      <c r="A7" t="s">
        <v>12</v>
      </c>
      <c r="C7" s="8">
        <v>10</v>
      </c>
      <c r="D7" t="s">
        <v>13</v>
      </c>
    </row>
    <row r="9" spans="1:5" x14ac:dyDescent="0.2">
      <c r="A9" s="16" t="s">
        <v>54</v>
      </c>
      <c r="C9" s="16"/>
      <c r="D9" t="s">
        <v>14</v>
      </c>
      <c r="E9" s="4">
        <v>120</v>
      </c>
    </row>
    <row r="10" spans="1:5" x14ac:dyDescent="0.2">
      <c r="A10" s="8" t="s">
        <v>39</v>
      </c>
      <c r="B10" s="8"/>
      <c r="C10" s="8"/>
      <c r="D10" t="s">
        <v>14</v>
      </c>
      <c r="E10" s="4">
        <v>135.4</v>
      </c>
    </row>
    <row r="12" spans="1:5" x14ac:dyDescent="0.2">
      <c r="A12" t="s">
        <v>15</v>
      </c>
      <c r="E12" s="15">
        <f>(E6-G12)/E9*E10</f>
        <v>90266.666666666672</v>
      </c>
    </row>
    <row r="13" spans="1:5" x14ac:dyDescent="0.2">
      <c r="E13">
        <f>ROUND((E6*E10/E9),2)</f>
        <v>90266.67</v>
      </c>
    </row>
    <row r="14" spans="1:5" ht="15.75" x14ac:dyDescent="0.25">
      <c r="A14" s="5"/>
      <c r="E14" s="4"/>
    </row>
    <row r="15" spans="1:5" x14ac:dyDescent="0.2">
      <c r="E15" s="4"/>
    </row>
    <row r="16" spans="1:5" x14ac:dyDescent="0.2">
      <c r="A16" s="3" t="s">
        <v>10</v>
      </c>
    </row>
    <row r="17" spans="1:6" x14ac:dyDescent="0.2">
      <c r="A17" t="s">
        <v>38</v>
      </c>
    </row>
    <row r="19" spans="1:6" x14ac:dyDescent="0.2">
      <c r="A19" t="s">
        <v>1</v>
      </c>
      <c r="E19" s="8">
        <v>40</v>
      </c>
      <c r="F19" t="s">
        <v>2</v>
      </c>
    </row>
    <row r="21" spans="1:6" x14ac:dyDescent="0.2">
      <c r="A21" t="s">
        <v>3</v>
      </c>
      <c r="E21" s="8">
        <v>50</v>
      </c>
      <c r="F21" t="s">
        <v>4</v>
      </c>
    </row>
    <row r="23" spans="1:6" x14ac:dyDescent="0.2">
      <c r="E23">
        <f>E19*E21</f>
        <v>2000</v>
      </c>
      <c r="F23" t="s">
        <v>5</v>
      </c>
    </row>
    <row r="25" spans="1:6" x14ac:dyDescent="0.2">
      <c r="A25" s="3" t="s">
        <v>6</v>
      </c>
    </row>
    <row r="26" spans="1:6" x14ac:dyDescent="0.2">
      <c r="A26" s="2" t="s">
        <v>7</v>
      </c>
      <c r="B26" s="2"/>
      <c r="C26" s="2"/>
      <c r="D26" s="9">
        <v>0.2</v>
      </c>
      <c r="E26" s="2">
        <f>E23*D26</f>
        <v>400</v>
      </c>
    </row>
    <row r="27" spans="1:6" x14ac:dyDescent="0.2">
      <c r="E27" s="13">
        <f>E23-E26</f>
        <v>1600</v>
      </c>
      <c r="F27" t="s">
        <v>8</v>
      </c>
    </row>
    <row r="31" spans="1:6" x14ac:dyDescent="0.2">
      <c r="A31" s="3" t="s">
        <v>18</v>
      </c>
    </row>
    <row r="32" spans="1:6" x14ac:dyDescent="0.2">
      <c r="A32" s="3" t="s">
        <v>19</v>
      </c>
    </row>
    <row r="34" spans="1:5" x14ac:dyDescent="0.2">
      <c r="A34" t="s">
        <v>15</v>
      </c>
      <c r="E34" s="4">
        <f>E12</f>
        <v>90266.666666666672</v>
      </c>
    </row>
    <row r="35" spans="1:5" x14ac:dyDescent="0.2">
      <c r="A35" t="s">
        <v>16</v>
      </c>
      <c r="E35" s="4">
        <f>E34/C7</f>
        <v>9026.6666666666679</v>
      </c>
    </row>
    <row r="37" spans="1:5" x14ac:dyDescent="0.2">
      <c r="A37" s="6" t="s">
        <v>17</v>
      </c>
      <c r="B37" s="7"/>
      <c r="C37" s="7"/>
      <c r="D37" s="7"/>
      <c r="E37" s="12">
        <f>E35/E27</f>
        <v>5.6416666666666675</v>
      </c>
    </row>
    <row r="41" spans="1:5" x14ac:dyDescent="0.2">
      <c r="A41" s="3" t="s">
        <v>26</v>
      </c>
    </row>
    <row r="42" spans="1:5" x14ac:dyDescent="0.2">
      <c r="A42" s="3" t="s">
        <v>55</v>
      </c>
      <c r="C42" s="3"/>
    </row>
    <row r="43" spans="1:5" x14ac:dyDescent="0.2">
      <c r="B43" s="3"/>
    </row>
    <row r="44" spans="1:5" x14ac:dyDescent="0.2">
      <c r="A44" t="s">
        <v>22</v>
      </c>
      <c r="C44" s="1">
        <v>0.08</v>
      </c>
    </row>
    <row r="45" spans="1:5" x14ac:dyDescent="0.2">
      <c r="A45" t="s">
        <v>21</v>
      </c>
      <c r="E45">
        <f>(E34+G34)/2</f>
        <v>45133.333333333336</v>
      </c>
    </row>
    <row r="46" spans="1:5" x14ac:dyDescent="0.2">
      <c r="A46" t="s">
        <v>20</v>
      </c>
      <c r="E46" s="4">
        <f>E45*C44</f>
        <v>3610.666666666667</v>
      </c>
    </row>
    <row r="48" spans="1:5" x14ac:dyDescent="0.2">
      <c r="A48" s="6" t="s">
        <v>23</v>
      </c>
      <c r="B48" s="7"/>
      <c r="C48" s="7"/>
      <c r="D48" s="7"/>
      <c r="E48" s="12">
        <f>E46/E27</f>
        <v>2.2566666666666668</v>
      </c>
    </row>
    <row r="51" spans="1:5" x14ac:dyDescent="0.2">
      <c r="A51" s="3" t="s">
        <v>27</v>
      </c>
    </row>
    <row r="52" spans="1:5" x14ac:dyDescent="0.2">
      <c r="A52" s="3" t="s">
        <v>24</v>
      </c>
    </row>
    <row r="53" spans="1:5" x14ac:dyDescent="0.2">
      <c r="A53" t="s">
        <v>24</v>
      </c>
      <c r="C53" s="16" t="s">
        <v>49</v>
      </c>
      <c r="E53">
        <v>60000</v>
      </c>
    </row>
    <row r="54" spans="1:5" x14ac:dyDescent="0.2">
      <c r="A54" s="16" t="s">
        <v>50</v>
      </c>
      <c r="D54">
        <v>6000</v>
      </c>
    </row>
    <row r="55" spans="1:5" x14ac:dyDescent="0.2">
      <c r="A55" s="16" t="s">
        <v>56</v>
      </c>
    </row>
    <row r="57" spans="1:5" x14ac:dyDescent="0.2">
      <c r="A57" s="6" t="s">
        <v>25</v>
      </c>
      <c r="B57" s="7"/>
      <c r="C57" s="7"/>
      <c r="D57" s="7"/>
      <c r="E57" s="12">
        <f>D54/E27</f>
        <v>3.75</v>
      </c>
    </row>
    <row r="59" spans="1:5" x14ac:dyDescent="0.2">
      <c r="A59" s="3" t="s">
        <v>36</v>
      </c>
    </row>
    <row r="60" spans="1:5" x14ac:dyDescent="0.2">
      <c r="A60" s="3" t="s">
        <v>34</v>
      </c>
    </row>
    <row r="61" spans="1:5" x14ac:dyDescent="0.2">
      <c r="C61" s="10"/>
    </row>
    <row r="62" spans="1:5" x14ac:dyDescent="0.2">
      <c r="A62" s="16" t="s">
        <v>48</v>
      </c>
      <c r="C62" s="17">
        <v>20</v>
      </c>
    </row>
    <row r="63" spans="1:5" x14ac:dyDescent="0.2">
      <c r="A63" s="16" t="s">
        <v>47</v>
      </c>
      <c r="C63" s="8">
        <f>C62*12</f>
        <v>240</v>
      </c>
      <c r="E63" s="4">
        <f>C63/E27</f>
        <v>0.15</v>
      </c>
    </row>
    <row r="64" spans="1:5" x14ac:dyDescent="0.2">
      <c r="A64" t="s">
        <v>35</v>
      </c>
      <c r="C64" s="8"/>
      <c r="E64" s="14">
        <v>3</v>
      </c>
    </row>
    <row r="65" spans="1:5" x14ac:dyDescent="0.2">
      <c r="C65" s="8"/>
    </row>
    <row r="66" spans="1:5" x14ac:dyDescent="0.2">
      <c r="A66" s="18" t="s">
        <v>51</v>
      </c>
      <c r="B66" s="7"/>
      <c r="C66" s="7"/>
      <c r="D66" s="7"/>
      <c r="E66" s="12">
        <f>E63+E64</f>
        <v>3.15</v>
      </c>
    </row>
    <row r="68" spans="1:5" x14ac:dyDescent="0.2">
      <c r="A68" s="3" t="s">
        <v>36</v>
      </c>
    </row>
    <row r="69" spans="1:5" x14ac:dyDescent="0.2">
      <c r="A69" s="3" t="s">
        <v>28</v>
      </c>
    </row>
    <row r="71" spans="1:5" x14ac:dyDescent="0.2">
      <c r="A71" t="s">
        <v>29</v>
      </c>
      <c r="D71">
        <v>20</v>
      </c>
      <c r="E71" t="s">
        <v>30</v>
      </c>
    </row>
    <row r="72" spans="1:5" x14ac:dyDescent="0.2">
      <c r="A72" t="s">
        <v>31</v>
      </c>
      <c r="D72">
        <v>12.5</v>
      </c>
      <c r="E72" t="s">
        <v>41</v>
      </c>
    </row>
    <row r="74" spans="1:5" x14ac:dyDescent="0.2">
      <c r="A74" t="s">
        <v>32</v>
      </c>
      <c r="D74">
        <f>12*D71*D72</f>
        <v>3000</v>
      </c>
    </row>
    <row r="76" spans="1:5" x14ac:dyDescent="0.2">
      <c r="A76" s="6" t="s">
        <v>33</v>
      </c>
      <c r="B76" s="7"/>
      <c r="C76" s="7"/>
      <c r="D76" s="7"/>
      <c r="E76" s="12">
        <f>D74/E27</f>
        <v>1.875</v>
      </c>
    </row>
    <row r="78" spans="1:5" x14ac:dyDescent="0.2">
      <c r="A78" s="3" t="s">
        <v>36</v>
      </c>
    </row>
    <row r="79" spans="1:5" x14ac:dyDescent="0.2">
      <c r="A79" s="3" t="s">
        <v>37</v>
      </c>
    </row>
    <row r="81" spans="1:5" x14ac:dyDescent="0.2">
      <c r="A81">
        <f>100</f>
        <v>100</v>
      </c>
      <c r="B81" t="s">
        <v>43</v>
      </c>
    </row>
    <row r="82" spans="1:5" x14ac:dyDescent="0.2">
      <c r="A82" t="s">
        <v>44</v>
      </c>
      <c r="B82" s="8"/>
    </row>
    <row r="83" spans="1:5" x14ac:dyDescent="0.2">
      <c r="A83">
        <f>E27/A81</f>
        <v>16</v>
      </c>
      <c r="B83" t="s">
        <v>45</v>
      </c>
      <c r="C83">
        <v>600</v>
      </c>
      <c r="D83" t="s">
        <v>46</v>
      </c>
      <c r="E83">
        <f>A83*C83</f>
        <v>9600</v>
      </c>
    </row>
    <row r="85" spans="1:5" x14ac:dyDescent="0.2">
      <c r="B85" s="10"/>
    </row>
    <row r="86" spans="1:5" x14ac:dyDescent="0.2">
      <c r="A86" s="18" t="s">
        <v>57</v>
      </c>
      <c r="B86" s="7"/>
      <c r="C86" s="7"/>
      <c r="D86" s="7"/>
      <c r="E86" s="12">
        <f>E83/E27</f>
        <v>6</v>
      </c>
    </row>
    <row r="89" spans="1:5" x14ac:dyDescent="0.2">
      <c r="A89" s="3" t="s">
        <v>36</v>
      </c>
    </row>
    <row r="90" spans="1:5" x14ac:dyDescent="0.2">
      <c r="A90" s="3" t="s">
        <v>58</v>
      </c>
      <c r="C90" s="14">
        <v>1000</v>
      </c>
    </row>
    <row r="92" spans="1:5" x14ac:dyDescent="0.2">
      <c r="A92" s="18" t="s">
        <v>59</v>
      </c>
      <c r="B92" s="7"/>
      <c r="C92" s="7"/>
      <c r="D92" s="7"/>
      <c r="E92" s="12">
        <f>C90/E27</f>
        <v>0.625</v>
      </c>
    </row>
    <row r="97" spans="1:5" x14ac:dyDescent="0.2">
      <c r="A97" t="s">
        <v>40</v>
      </c>
    </row>
    <row r="99" spans="1:5" x14ac:dyDescent="0.2">
      <c r="A99" t="str">
        <f>A37</f>
        <v>Abschreibungen je Maschinenstunde</v>
      </c>
      <c r="D99" s="4">
        <f>E37</f>
        <v>5.6416666666666675</v>
      </c>
    </row>
    <row r="100" spans="1:5" x14ac:dyDescent="0.2">
      <c r="A100" t="str">
        <f>A48</f>
        <v>Kalkulatorische Zinsen je Maschinenstunde</v>
      </c>
      <c r="D100" s="4">
        <f>E48</f>
        <v>2.2566666666666668</v>
      </c>
    </row>
    <row r="101" spans="1:5" x14ac:dyDescent="0.2">
      <c r="A101" t="str">
        <f>A57</f>
        <v>Instandhalungskosten / Maschinenstunde</v>
      </c>
      <c r="D101" s="4">
        <f>E57</f>
        <v>3.75</v>
      </c>
    </row>
    <row r="102" spans="1:5" x14ac:dyDescent="0.2">
      <c r="A102" t="str">
        <f>A76</f>
        <v>Raumkosten / Maschinenstunde</v>
      </c>
      <c r="D102" s="4">
        <f>E76</f>
        <v>1.875</v>
      </c>
    </row>
    <row r="103" spans="1:5" x14ac:dyDescent="0.2">
      <c r="A103" t="str">
        <f>A66</f>
        <v>Energiekosten  pro Stunde</v>
      </c>
      <c r="D103">
        <f>E66</f>
        <v>3.15</v>
      </c>
    </row>
    <row r="104" spans="1:5" x14ac:dyDescent="0.2">
      <c r="A104" t="str">
        <f>A86</f>
        <v>Werkzeugkosten / Maschinenstunde</v>
      </c>
      <c r="D104">
        <f>E86</f>
        <v>6</v>
      </c>
    </row>
    <row r="105" spans="1:5" x14ac:dyDescent="0.2">
      <c r="A105" s="19" t="s">
        <v>52</v>
      </c>
      <c r="B105" s="2"/>
      <c r="C105" s="2"/>
      <c r="D105" s="20">
        <f>E92</f>
        <v>0.625</v>
      </c>
    </row>
    <row r="106" spans="1:5" ht="15.75" x14ac:dyDescent="0.25">
      <c r="A106" s="5" t="s">
        <v>40</v>
      </c>
      <c r="B106" s="5"/>
      <c r="C106" s="5"/>
      <c r="D106" s="21">
        <f>SUM(D99:D105)</f>
        <v>23.298333333333332</v>
      </c>
      <c r="E106" s="22" t="s">
        <v>53</v>
      </c>
    </row>
  </sheetData>
  <phoneticPr fontId="8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Aufg 6-6</vt:lpstr>
    </vt:vector>
  </TitlesOfParts>
  <Company>Emden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Gerd Schulte</dc:creator>
  <cp:lastModifiedBy>Gerd Schulte</cp:lastModifiedBy>
  <dcterms:created xsi:type="dcterms:W3CDTF">1998-12-17T13:08:06Z</dcterms:created>
  <dcterms:modified xsi:type="dcterms:W3CDTF">2018-04-29T14:42:11Z</dcterms:modified>
</cp:coreProperties>
</file>